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ta.mkm.ee/dhs/webdav/2c531e88b8de177d9f66d1ec63f1837bf2d3680c/47404015227/5495208f-48d3-48e4-b644-cc95586a8d74/"/>
    </mc:Choice>
  </mc:AlternateContent>
  <xr:revisionPtr revIDLastSave="0" documentId="13_ncr:1_{BE677DDE-C773-4CE5-9423-41E5131BB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utuste_lõikes_erak_ylek_2023" sheetId="3" r:id="rId1"/>
  </sheets>
  <definedNames>
    <definedName name="_xlnm._FilterDatabase" localSheetId="0" hidden="1">Asutuste_lõikes_erak_ylek_2023!$A$7:$U$35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3" l="1"/>
  <c r="O5" i="3"/>
  <c r="Q28" i="3"/>
  <c r="P15" i="3" l="1"/>
  <c r="S24" i="3"/>
  <c r="P22" i="3"/>
  <c r="P16" i="3"/>
  <c r="S8" i="3" l="1"/>
  <c r="S35" i="3" l="1"/>
  <c r="Q35" i="3"/>
  <c r="Q33" i="3"/>
  <c r="R33" i="3" s="1"/>
  <c r="S33" i="3" s="1"/>
  <c r="Q32" i="3"/>
  <c r="R32" i="3" s="1"/>
  <c r="S32" i="3" s="1"/>
  <c r="Q31" i="3"/>
  <c r="R31" i="3" s="1"/>
  <c r="S31" i="3" s="1"/>
  <c r="S34" i="3"/>
  <c r="Q34" i="3"/>
  <c r="Q30" i="3"/>
  <c r="Q29" i="3"/>
  <c r="S27" i="3"/>
  <c r="Q27" i="3"/>
  <c r="S26" i="3"/>
  <c r="Q26" i="3"/>
  <c r="Q25" i="3"/>
  <c r="R25" i="3" s="1"/>
  <c r="S25" i="3" s="1"/>
  <c r="Q24" i="3"/>
  <c r="Q23" i="3"/>
  <c r="R23" i="3" s="1"/>
  <c r="S23" i="3" s="1"/>
  <c r="Q22" i="3"/>
  <c r="R22" i="3" s="1"/>
  <c r="Q21" i="3"/>
  <c r="R21" i="3" s="1"/>
  <c r="P20" i="3"/>
  <c r="P5" i="3" s="1"/>
  <c r="Q19" i="3"/>
  <c r="R19" i="3" s="1"/>
  <c r="S13" i="3"/>
  <c r="Q13" i="3"/>
  <c r="S10" i="3"/>
  <c r="Q10" i="3"/>
  <c r="S12" i="3"/>
  <c r="Q12" i="3"/>
  <c r="Q18" i="3"/>
  <c r="Q17" i="3"/>
  <c r="R17" i="3" s="1"/>
  <c r="S17" i="3" s="1"/>
  <c r="Q16" i="3"/>
  <c r="R16" i="3" s="1"/>
  <c r="S16" i="3" s="1"/>
  <c r="Q15" i="3"/>
  <c r="R15" i="3" s="1"/>
  <c r="S15" i="3" s="1"/>
  <c r="N14" i="3"/>
  <c r="R18" i="3" l="1"/>
  <c r="Q20" i="3"/>
  <c r="R20" i="3" s="1"/>
  <c r="Q14" i="3"/>
  <c r="R14" i="3" s="1"/>
  <c r="N5" i="3"/>
  <c r="Q5" i="3" l="1"/>
  <c r="S18" i="3"/>
  <c r="R5" i="3"/>
  <c r="S14" i="3"/>
  <c r="S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tc={10BC30DA-C4BA-42E2-89C6-02D4BC96251C}</author>
    <author>tc={927AA8E9-8145-4BE3-A6B3-C1DA553EC698}</author>
    <author>tc={3A794987-97AE-4722-A17B-A4304BAE9DB5}</author>
  </authors>
  <commentList>
    <comment ref="S8" authorId="0" shapeId="0" xr:uid="{10BC30DA-C4BA-42E2-89C6-02D4BC96251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</t>
      </text>
    </comment>
    <comment ref="S14" authorId="1" shapeId="0" xr:uid="{927AA8E9-8145-4BE3-A6B3-C1DA553EC69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</t>
      </text>
    </comment>
    <comment ref="S18" authorId="2" shapeId="0" xr:uid="{3A794987-97AE-4722-A17B-A4304BAE9DB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RIKSi kulud maha võetud</t>
      </text>
    </comment>
  </commentList>
</comments>
</file>

<file path=xl/sharedStrings.xml><?xml version="1.0" encoding="utf-8"?>
<sst xmlns="http://schemas.openxmlformats.org/spreadsheetml/2006/main" count="393" uniqueCount="102">
  <si>
    <t>Programm</t>
  </si>
  <si>
    <t>Majanduslik sisu</t>
  </si>
  <si>
    <t>Lõplik eelarve</t>
  </si>
  <si>
    <t>Üle toodud eelnevast aastast</t>
  </si>
  <si>
    <t>Erakorraline ülekandmine</t>
  </si>
  <si>
    <t>Tulemusvaldkond - nimi</t>
  </si>
  <si>
    <t>Programm - nimi</t>
  </si>
  <si>
    <t>Asutus_nimi</t>
  </si>
  <si>
    <t>Majandus- ja Kommunikatsiooniministeeriumi valitsemisala</t>
  </si>
  <si>
    <t>EN</t>
  </si>
  <si>
    <t>ENEN</t>
  </si>
  <si>
    <t>Investeeringud</t>
  </si>
  <si>
    <t>Energeetika</t>
  </si>
  <si>
    <t>Energeetika ja maavarade programm</t>
  </si>
  <si>
    <t>20</t>
  </si>
  <si>
    <t>N90</t>
  </si>
  <si>
    <t>Eesti Geoloogiateenistus</t>
  </si>
  <si>
    <t>SR070077</t>
  </si>
  <si>
    <t>IT vajaku kompenseerimine 4</t>
  </si>
  <si>
    <t>Kulud</t>
  </si>
  <si>
    <t>N10</t>
  </si>
  <si>
    <t>Majandus- ja Kommunikatsiooniministeerium</t>
  </si>
  <si>
    <t>ENEN0302</t>
  </si>
  <si>
    <t>Geoloogiline kaardistamine ja maapõuealane kompetents</t>
  </si>
  <si>
    <t>IY</t>
  </si>
  <si>
    <t>IYDA</t>
  </si>
  <si>
    <t>Digiühiskond</t>
  </si>
  <si>
    <t>Digiühiskonna programm</t>
  </si>
  <si>
    <t>N70</t>
  </si>
  <si>
    <t>Tarbijakaitse ja Tehnilise Järelevalve Amet</t>
  </si>
  <si>
    <t>NA0</t>
  </si>
  <si>
    <t>Riigi Info- ja Kommunikatsioonitehnoloogia Keskus</t>
  </si>
  <si>
    <t>N50</t>
  </si>
  <si>
    <t>Riigi Infosüsteemi Amet</t>
  </si>
  <si>
    <t>SR07A185</t>
  </si>
  <si>
    <t>IKT jaotamata vahendid</t>
  </si>
  <si>
    <t>IYDA0203</t>
  </si>
  <si>
    <t>Küberturvalisuse tagamine</t>
  </si>
  <si>
    <t>IYDA0201</t>
  </si>
  <si>
    <t>Riikliku küberturvalisuse juhtimine ja koordineerimine</t>
  </si>
  <si>
    <t>IYDA0202</t>
  </si>
  <si>
    <t>Suundumuste, riskide ja mõjude analüüsivõime arendamine</t>
  </si>
  <si>
    <t>IYDA0102</t>
  </si>
  <si>
    <t>Digiriigi alusbaasi kindlustamine</t>
  </si>
  <si>
    <t>IYDA0101</t>
  </si>
  <si>
    <t>Digiriigi arenguhüpped</t>
  </si>
  <si>
    <t>IYDA0301</t>
  </si>
  <si>
    <t>Õigusruumi tagamine</t>
  </si>
  <si>
    <t>IN070099</t>
  </si>
  <si>
    <t>Viimase miili kogukonna meede</t>
  </si>
  <si>
    <t>SR070075</t>
  </si>
  <si>
    <t>Riigimajade IKT seadmed 2023</t>
  </si>
  <si>
    <t>SR070179</t>
  </si>
  <si>
    <t>IT vajaku kompenseerimine 6</t>
  </si>
  <si>
    <t>TI</t>
  </si>
  <si>
    <t>Teadus- ja arendustegevus ning ettevõtlus</t>
  </si>
  <si>
    <t>TIEH</t>
  </si>
  <si>
    <t>TIEH0201</t>
  </si>
  <si>
    <t>Eluasemepoliitika</t>
  </si>
  <si>
    <t>SE000099</t>
  </si>
  <si>
    <t>Täiendav eraldis</t>
  </si>
  <si>
    <t>Ehitus</t>
  </si>
  <si>
    <t>TIEK</t>
  </si>
  <si>
    <t>Ettevõtluskeskkond</t>
  </si>
  <si>
    <t>TIEK0102</t>
  </si>
  <si>
    <t>Ettevõtete konkurentsivõime ja ekspordi edendamine</t>
  </si>
  <si>
    <t>TIEK0101</t>
  </si>
  <si>
    <t>Ettevõtluse arendamise soodustamine</t>
  </si>
  <si>
    <t>TIEK0103</t>
  </si>
  <si>
    <t>Tehnoloogia- ja arendusmahukate investeeringute soodustamine</t>
  </si>
  <si>
    <t>IN005001</t>
  </si>
  <si>
    <t>Suurinvestori investeeringutoetus</t>
  </si>
  <si>
    <t>XX</t>
  </si>
  <si>
    <t>SR070148</t>
  </si>
  <si>
    <t>IT vajaku kompenseerimine 5</t>
  </si>
  <si>
    <t>Valitsemisala</t>
  </si>
  <si>
    <t>Asutuse kood</t>
  </si>
  <si>
    <t>Programmi tegevuse nimi</t>
  </si>
  <si>
    <t>Eelarve liik</t>
  </si>
  <si>
    <t>Eelarve objekti kood</t>
  </si>
  <si>
    <t>Objekti nimi</t>
  </si>
  <si>
    <t>2023. aasta riigieelarve jäägid</t>
  </si>
  <si>
    <t>Jääkide 2024. aastasse üle viimine</t>
  </si>
  <si>
    <t>Märkused</t>
  </si>
  <si>
    <t>Tulemus-valdkond</t>
  </si>
  <si>
    <t>Programmi-tegevuse kood</t>
  </si>
  <si>
    <t>IN002000</t>
  </si>
  <si>
    <t>IT investeeringud</t>
  </si>
  <si>
    <t>TI020101</t>
  </si>
  <si>
    <t>Ettevõtete innovatsiooni-, digi- ja rohepöörde soodustamine</t>
  </si>
  <si>
    <t>Teadmussiirde programm</t>
  </si>
  <si>
    <t>TI02</t>
  </si>
  <si>
    <t>2024. aastal muutus seoses ministeeriumite töö ümberkorraldamisega pr_tegevuse kood - uus kood on TIEK0104</t>
  </si>
  <si>
    <t>KOKKU</t>
  </si>
  <si>
    <t>Lisa 2</t>
  </si>
  <si>
    <t>eurodes</t>
  </si>
  <si>
    <t>majandus- ja infotehnoloogiaministri käskkirja  "Erakorraline 2023. eelarveaastal</t>
  </si>
  <si>
    <t>kasutamata jäänud vahendite 2024. eelarveaastasse ülekandmine"  juurde</t>
  </si>
  <si>
    <r>
      <t>Täitmine</t>
    </r>
    <r>
      <rPr>
        <b/>
        <sz val="12"/>
        <color rgb="FFFF0000"/>
        <rFont val="Times New Roman"/>
        <family val="1"/>
        <charset val="186"/>
      </rPr>
      <t>*</t>
    </r>
  </si>
  <si>
    <r>
      <t>Kasutamata eelarve jääk</t>
    </r>
    <r>
      <rPr>
        <b/>
        <sz val="12"/>
        <color rgb="FFFF0000"/>
        <rFont val="Times New Roman"/>
        <family val="1"/>
        <charset val="186"/>
      </rPr>
      <t>*</t>
    </r>
  </si>
  <si>
    <r>
      <t>Võimalik üle viia järgnevasse aastasse</t>
    </r>
    <r>
      <rPr>
        <b/>
        <sz val="12"/>
        <color rgb="FFFF0000"/>
        <rFont val="Times New Roman"/>
        <family val="1"/>
        <charset val="186"/>
      </rPr>
      <t>*</t>
    </r>
  </si>
  <si>
    <t>* andmed 17.01.2024 seisuga, mis võivad muutuda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</si>
</sst>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8"/>
      <name val="Aptos Narrow"/>
      <family val="2"/>
      <scheme val="minor"/>
    </font>
    <font>
      <sz val="11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2" fillId="0" borderId="0" xfId="0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/>
    <xf numFmtId="3" fontId="6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7" fillId="0" borderId="1" xfId="0" applyFont="1" applyBorder="1"/>
    <xf numFmtId="49" fontId="8" fillId="2" borderId="1" xfId="0" applyNumberFormat="1" applyFont="1" applyFill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/>
    <xf numFmtId="3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3" fontId="3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Normaallaad" xfId="0" builtinId="0"/>
    <cellStyle name="Normaallaad 2" xfId="1" xr:uid="{D339737B-A6D9-4137-BCE9-B75F22FB9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E4B93AA6-C077-4464-8CE7-29D9E356E426}" userId="S-1-5-21-2009196460-3307222142-1538888278-3731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8" dT="2024-01-18T09:04:13.25" personId="{E4B93AA6-C077-4464-8CE7-29D9E356E426}" id="{10BC30DA-C4BA-42E2-89C6-02D4BC96251C}">
    <text>RIKS</text>
  </threadedComment>
  <threadedComment ref="S14" dT="2024-01-18T09:04:20.68" personId="{E4B93AA6-C077-4464-8CE7-29D9E356E426}" id="{927AA8E9-8145-4BE3-A6B3-C1DA553EC698}">
    <text>RIKS</text>
  </threadedComment>
  <threadedComment ref="S18" dT="2024-01-18T09:40:35.46" personId="{E4B93AA6-C077-4464-8CE7-29D9E356E426}" id="{3A794987-97AE-4722-A17B-A4304BAE9DB5}">
    <text>RIKSi kulud maha võetud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0872-61CB-42C8-89F5-2F665FACFC05}">
  <dimension ref="A1:U38"/>
  <sheetViews>
    <sheetView tabSelected="1" zoomScale="90" zoomScaleNormal="90" workbookViewId="0">
      <selection activeCell="P25" sqref="P25"/>
    </sheetView>
  </sheetViews>
  <sheetFormatPr defaultRowHeight="15" x14ac:dyDescent="0.25"/>
  <cols>
    <col min="1" max="1" width="14.140625" bestFit="1" customWidth="1"/>
    <col min="2" max="2" width="9" style="6" customWidth="1"/>
    <col min="3" max="3" width="16.42578125" customWidth="1"/>
    <col min="4" max="4" width="10.5703125" style="6" customWidth="1"/>
    <col min="5" max="5" width="18.42578125" customWidth="1"/>
    <col min="6" max="6" width="11.7109375" style="6" customWidth="1"/>
    <col min="7" max="7" width="20.42578125" customWidth="1"/>
    <col min="8" max="8" width="13.5703125" style="6" customWidth="1"/>
    <col min="9" max="9" width="33.140625" customWidth="1"/>
    <col min="10" max="10" width="14.42578125" customWidth="1"/>
    <col min="11" max="11" width="8" customWidth="1"/>
    <col min="12" max="12" width="12.28515625" customWidth="1"/>
    <col min="13" max="13" width="26.7109375" customWidth="1"/>
    <col min="14" max="14" width="13.85546875" bestFit="1" customWidth="1"/>
    <col min="15" max="15" width="12.85546875" customWidth="1"/>
    <col min="16" max="16" width="12.28515625" customWidth="1"/>
    <col min="17" max="17" width="13.7109375" customWidth="1"/>
    <col min="18" max="18" width="16" customWidth="1"/>
    <col min="19" max="19" width="16.140625" customWidth="1"/>
    <col min="20" max="20" width="50.42578125" customWidth="1"/>
  </cols>
  <sheetData>
    <row r="1" spans="1:20" ht="15.75" x14ac:dyDescent="0.25">
      <c r="T1" s="12" t="s">
        <v>94</v>
      </c>
    </row>
    <row r="2" spans="1:20" ht="15.75" x14ac:dyDescent="0.25">
      <c r="T2" s="13" t="s">
        <v>96</v>
      </c>
    </row>
    <row r="3" spans="1:20" ht="15.75" x14ac:dyDescent="0.25">
      <c r="T3" s="13" t="s">
        <v>97</v>
      </c>
    </row>
    <row r="4" spans="1:20" ht="15.75" x14ac:dyDescent="0.25">
      <c r="T4" s="13"/>
    </row>
    <row r="5" spans="1:20" s="1" customFormat="1" ht="16.5" thickBot="1" x14ac:dyDescent="0.3">
      <c r="B5" s="5"/>
      <c r="D5" s="5"/>
      <c r="F5" s="5"/>
      <c r="H5" s="5"/>
      <c r="M5" s="11" t="s">
        <v>93</v>
      </c>
      <c r="N5" s="2">
        <f>+SUBTOTAL(9,N8:N35)</f>
        <v>-21163672.80989499</v>
      </c>
      <c r="O5" s="2">
        <f t="shared" ref="O5:S5" si="0">+SUBTOTAL(9,O8:O35)</f>
        <v>-2780000</v>
      </c>
      <c r="P5" s="2">
        <f t="shared" si="0"/>
        <v>-8390732.9956504311</v>
      </c>
      <c r="Q5" s="2">
        <f t="shared" si="0"/>
        <v>-12772939.814244557</v>
      </c>
      <c r="R5" s="2">
        <f t="shared" si="0"/>
        <v>-10833500.93428456</v>
      </c>
      <c r="S5" s="2">
        <f t="shared" si="0"/>
        <v>-9629413.999998875</v>
      </c>
      <c r="T5" s="11" t="s">
        <v>95</v>
      </c>
    </row>
    <row r="6" spans="1:20" s="1" customFormat="1" ht="48" thickBot="1" x14ac:dyDescent="0.3">
      <c r="B6" s="5"/>
      <c r="D6" s="5"/>
      <c r="F6" s="5"/>
      <c r="H6" s="5"/>
      <c r="N6" s="45" t="s">
        <v>81</v>
      </c>
      <c r="O6" s="46"/>
      <c r="P6" s="46"/>
      <c r="Q6" s="46"/>
      <c r="R6" s="47"/>
      <c r="S6" s="42" t="s">
        <v>82</v>
      </c>
    </row>
    <row r="7" spans="1:20" s="4" customFormat="1" ht="63.75" thickBot="1" x14ac:dyDescent="0.3">
      <c r="A7" s="35" t="s">
        <v>75</v>
      </c>
      <c r="B7" s="36" t="s">
        <v>76</v>
      </c>
      <c r="C7" s="37" t="s">
        <v>7</v>
      </c>
      <c r="D7" s="36" t="s">
        <v>84</v>
      </c>
      <c r="E7" s="37" t="s">
        <v>5</v>
      </c>
      <c r="F7" s="36" t="s">
        <v>0</v>
      </c>
      <c r="G7" s="37" t="s">
        <v>6</v>
      </c>
      <c r="H7" s="36" t="s">
        <v>85</v>
      </c>
      <c r="I7" s="37" t="s">
        <v>77</v>
      </c>
      <c r="J7" s="37" t="s">
        <v>1</v>
      </c>
      <c r="K7" s="37" t="s">
        <v>78</v>
      </c>
      <c r="L7" s="37" t="s">
        <v>79</v>
      </c>
      <c r="M7" s="39" t="s">
        <v>80</v>
      </c>
      <c r="N7" s="40" t="s">
        <v>2</v>
      </c>
      <c r="O7" s="38" t="s">
        <v>3</v>
      </c>
      <c r="P7" s="8" t="s">
        <v>98</v>
      </c>
      <c r="Q7" s="8" t="s">
        <v>99</v>
      </c>
      <c r="R7" s="8" t="s">
        <v>100</v>
      </c>
      <c r="S7" s="43" t="s">
        <v>4</v>
      </c>
      <c r="T7" s="41" t="s">
        <v>83</v>
      </c>
    </row>
    <row r="8" spans="1:20" s="4" customFormat="1" ht="15.75" x14ac:dyDescent="0.25">
      <c r="A8" s="29" t="s">
        <v>8</v>
      </c>
      <c r="B8" s="30" t="s">
        <v>20</v>
      </c>
      <c r="C8" s="29" t="s">
        <v>21</v>
      </c>
      <c r="D8" s="30" t="s">
        <v>24</v>
      </c>
      <c r="E8" s="29" t="s">
        <v>26</v>
      </c>
      <c r="F8" s="30" t="s">
        <v>25</v>
      </c>
      <c r="G8" s="29" t="s">
        <v>27</v>
      </c>
      <c r="H8" s="30" t="s">
        <v>42</v>
      </c>
      <c r="I8" s="29" t="s">
        <v>43</v>
      </c>
      <c r="J8" s="29" t="s">
        <v>19</v>
      </c>
      <c r="K8" s="29" t="s">
        <v>14</v>
      </c>
      <c r="L8" s="31" t="s">
        <v>86</v>
      </c>
      <c r="M8" s="31" t="s">
        <v>87</v>
      </c>
      <c r="N8" s="32">
        <v>-550000</v>
      </c>
      <c r="O8" s="32">
        <v>0</v>
      </c>
      <c r="P8" s="32">
        <v>0</v>
      </c>
      <c r="Q8" s="32">
        <v>-550000</v>
      </c>
      <c r="R8" s="32">
        <v>-550000</v>
      </c>
      <c r="S8" s="33">
        <f>+R8</f>
        <v>-550000</v>
      </c>
      <c r="T8" s="34"/>
    </row>
    <row r="9" spans="1:20" s="4" customFormat="1" ht="15.75" x14ac:dyDescent="0.25">
      <c r="A9" s="14" t="s">
        <v>8</v>
      </c>
      <c r="B9" s="15" t="s">
        <v>20</v>
      </c>
      <c r="C9" s="18" t="s">
        <v>21</v>
      </c>
      <c r="D9" s="19" t="s">
        <v>54</v>
      </c>
      <c r="E9" s="18" t="s">
        <v>55</v>
      </c>
      <c r="F9" s="19" t="s">
        <v>91</v>
      </c>
      <c r="G9" s="18" t="s">
        <v>90</v>
      </c>
      <c r="H9" s="19" t="s">
        <v>88</v>
      </c>
      <c r="I9" s="18" t="s">
        <v>89</v>
      </c>
      <c r="J9" s="14" t="s">
        <v>19</v>
      </c>
      <c r="K9" s="14" t="s">
        <v>14</v>
      </c>
      <c r="L9" s="16" t="s">
        <v>86</v>
      </c>
      <c r="M9" s="16" t="s">
        <v>87</v>
      </c>
      <c r="N9" s="17">
        <v>-279999.99998000008</v>
      </c>
      <c r="O9" s="17">
        <v>-280000</v>
      </c>
      <c r="P9" s="17">
        <v>-115260</v>
      </c>
      <c r="Q9" s="17">
        <v>-164739.99998000008</v>
      </c>
      <c r="R9" s="17">
        <v>0</v>
      </c>
      <c r="S9" s="17">
        <v>0</v>
      </c>
      <c r="T9" s="17"/>
    </row>
    <row r="10" spans="1:20" s="1" customFormat="1" ht="15.75" x14ac:dyDescent="0.25">
      <c r="A10" s="18" t="s">
        <v>8</v>
      </c>
      <c r="B10" s="19" t="s">
        <v>20</v>
      </c>
      <c r="C10" s="18" t="s">
        <v>21</v>
      </c>
      <c r="D10" s="19" t="s">
        <v>54</v>
      </c>
      <c r="E10" s="18" t="s">
        <v>55</v>
      </c>
      <c r="F10" s="19" t="s">
        <v>62</v>
      </c>
      <c r="G10" s="18" t="s">
        <v>63</v>
      </c>
      <c r="H10" s="19" t="s">
        <v>68</v>
      </c>
      <c r="I10" s="18" t="s">
        <v>69</v>
      </c>
      <c r="J10" s="18" t="s">
        <v>19</v>
      </c>
      <c r="K10" s="18" t="s">
        <v>14</v>
      </c>
      <c r="L10" s="18" t="s">
        <v>70</v>
      </c>
      <c r="M10" s="18" t="s">
        <v>71</v>
      </c>
      <c r="N10" s="17">
        <v>-5000000</v>
      </c>
      <c r="O10" s="17">
        <v>-2500000</v>
      </c>
      <c r="P10" s="17">
        <v>-725193.12000000011</v>
      </c>
      <c r="Q10" s="17">
        <f>+N10-P10</f>
        <v>-4274806.88</v>
      </c>
      <c r="R10" s="17">
        <v>-2500000</v>
      </c>
      <c r="S10" s="17">
        <f>+R10</f>
        <v>-2500000</v>
      </c>
      <c r="T10" s="18"/>
    </row>
    <row r="11" spans="1:20" s="1" customFormat="1" ht="15.75" x14ac:dyDescent="0.25">
      <c r="A11" s="18" t="s">
        <v>8</v>
      </c>
      <c r="B11" s="19" t="s">
        <v>20</v>
      </c>
      <c r="C11" s="18" t="s">
        <v>21</v>
      </c>
      <c r="D11" s="19" t="s">
        <v>54</v>
      </c>
      <c r="E11" s="18" t="s">
        <v>55</v>
      </c>
      <c r="F11" s="19" t="s">
        <v>56</v>
      </c>
      <c r="G11" s="18" t="s">
        <v>61</v>
      </c>
      <c r="H11" s="19" t="s">
        <v>57</v>
      </c>
      <c r="I11" s="18" t="s">
        <v>58</v>
      </c>
      <c r="J11" s="18" t="s">
        <v>19</v>
      </c>
      <c r="K11" s="18" t="s">
        <v>14</v>
      </c>
      <c r="L11" s="18" t="s">
        <v>59</v>
      </c>
      <c r="M11" s="18" t="s">
        <v>60</v>
      </c>
      <c r="N11" s="17">
        <v>-5000</v>
      </c>
      <c r="O11" s="17">
        <v>0</v>
      </c>
      <c r="P11" s="17">
        <v>-5000</v>
      </c>
      <c r="Q11" s="17">
        <v>0</v>
      </c>
      <c r="R11" s="17">
        <v>0</v>
      </c>
      <c r="S11" s="17">
        <v>0</v>
      </c>
      <c r="T11" s="18"/>
    </row>
    <row r="12" spans="1:20" s="7" customFormat="1" ht="47.25" x14ac:dyDescent="0.25">
      <c r="A12" s="20" t="s">
        <v>8</v>
      </c>
      <c r="B12" s="21" t="s">
        <v>20</v>
      </c>
      <c r="C12" s="20" t="s">
        <v>21</v>
      </c>
      <c r="D12" s="21" t="s">
        <v>54</v>
      </c>
      <c r="E12" s="20" t="s">
        <v>55</v>
      </c>
      <c r="F12" s="21" t="s">
        <v>62</v>
      </c>
      <c r="G12" s="20" t="s">
        <v>63</v>
      </c>
      <c r="H12" s="21" t="s">
        <v>66</v>
      </c>
      <c r="I12" s="20" t="s">
        <v>67</v>
      </c>
      <c r="J12" s="20" t="s">
        <v>19</v>
      </c>
      <c r="K12" s="20" t="s">
        <v>14</v>
      </c>
      <c r="L12" s="20" t="s">
        <v>59</v>
      </c>
      <c r="M12" s="20" t="s">
        <v>60</v>
      </c>
      <c r="N12" s="22">
        <v>-20000</v>
      </c>
      <c r="O12" s="22">
        <v>0</v>
      </c>
      <c r="P12" s="22">
        <v>-17000</v>
      </c>
      <c r="Q12" s="22">
        <f t="shared" ref="Q12:Q28" si="1">+N12-P12</f>
        <v>-3000</v>
      </c>
      <c r="R12" s="22">
        <v>-3000</v>
      </c>
      <c r="S12" s="22">
        <f t="shared" ref="S12:S27" si="2">+R12</f>
        <v>-3000</v>
      </c>
      <c r="T12" s="23" t="s">
        <v>92</v>
      </c>
    </row>
    <row r="13" spans="1:20" s="3" customFormat="1" ht="15.75" x14ac:dyDescent="0.25">
      <c r="A13" s="14" t="s">
        <v>8</v>
      </c>
      <c r="B13" s="15" t="s">
        <v>20</v>
      </c>
      <c r="C13" s="14" t="s">
        <v>21</v>
      </c>
      <c r="D13" s="15" t="s">
        <v>54</v>
      </c>
      <c r="E13" s="14" t="s">
        <v>55</v>
      </c>
      <c r="F13" s="15" t="s">
        <v>62</v>
      </c>
      <c r="G13" s="14" t="s">
        <v>63</v>
      </c>
      <c r="H13" s="15" t="s">
        <v>64</v>
      </c>
      <c r="I13" s="14" t="s">
        <v>65</v>
      </c>
      <c r="J13" s="14" t="s">
        <v>19</v>
      </c>
      <c r="K13" s="14" t="s">
        <v>14</v>
      </c>
      <c r="L13" s="14" t="s">
        <v>59</v>
      </c>
      <c r="M13" s="14" t="s">
        <v>60</v>
      </c>
      <c r="N13" s="24">
        <v>-35000</v>
      </c>
      <c r="O13" s="24">
        <v>0</v>
      </c>
      <c r="P13" s="24">
        <v>0</v>
      </c>
      <c r="Q13" s="24">
        <f t="shared" si="1"/>
        <v>-35000</v>
      </c>
      <c r="R13" s="24">
        <v>-35000</v>
      </c>
      <c r="S13" s="24">
        <f t="shared" si="2"/>
        <v>-35000</v>
      </c>
      <c r="T13" s="14"/>
    </row>
    <row r="14" spans="1:20" s="3" customFormat="1" ht="15.75" x14ac:dyDescent="0.25">
      <c r="A14" s="14" t="s">
        <v>8</v>
      </c>
      <c r="B14" s="15" t="s">
        <v>20</v>
      </c>
      <c r="C14" s="14" t="s">
        <v>21</v>
      </c>
      <c r="D14" s="15" t="s">
        <v>24</v>
      </c>
      <c r="E14" s="14" t="s">
        <v>26</v>
      </c>
      <c r="F14" s="15" t="s">
        <v>25</v>
      </c>
      <c r="G14" s="14" t="s">
        <v>27</v>
      </c>
      <c r="H14" s="15" t="s">
        <v>42</v>
      </c>
      <c r="I14" s="14" t="s">
        <v>43</v>
      </c>
      <c r="J14" s="14" t="s">
        <v>19</v>
      </c>
      <c r="K14" s="14" t="s">
        <v>14</v>
      </c>
      <c r="L14" s="14" t="s">
        <v>17</v>
      </c>
      <c r="M14" s="14" t="s">
        <v>18</v>
      </c>
      <c r="N14" s="24">
        <f>-689351.999999125</f>
        <v>-689351.99999912502</v>
      </c>
      <c r="O14" s="24">
        <v>0</v>
      </c>
      <c r="P14" s="24">
        <v>-255507</v>
      </c>
      <c r="Q14" s="24">
        <f t="shared" si="1"/>
        <v>-433844.99999912502</v>
      </c>
      <c r="R14" s="24">
        <f>+Q14</f>
        <v>-433844.99999912502</v>
      </c>
      <c r="S14" s="24">
        <f t="shared" si="2"/>
        <v>-433844.99999912502</v>
      </c>
      <c r="T14" s="14"/>
    </row>
    <row r="15" spans="1:20" s="3" customFormat="1" ht="15.75" x14ac:dyDescent="0.25">
      <c r="A15" s="14" t="s">
        <v>8</v>
      </c>
      <c r="B15" s="15" t="s">
        <v>20</v>
      </c>
      <c r="C15" s="14" t="s">
        <v>21</v>
      </c>
      <c r="D15" s="15" t="s">
        <v>24</v>
      </c>
      <c r="E15" s="14" t="s">
        <v>26</v>
      </c>
      <c r="F15" s="15" t="s">
        <v>25</v>
      </c>
      <c r="G15" s="14" t="s">
        <v>27</v>
      </c>
      <c r="H15" s="15" t="s">
        <v>44</v>
      </c>
      <c r="I15" s="14" t="s">
        <v>45</v>
      </c>
      <c r="J15" s="14" t="s">
        <v>19</v>
      </c>
      <c r="K15" s="14" t="s">
        <v>14</v>
      </c>
      <c r="L15" s="14" t="s">
        <v>17</v>
      </c>
      <c r="M15" s="14" t="s">
        <v>18</v>
      </c>
      <c r="N15" s="24">
        <v>-924999.99999974994</v>
      </c>
      <c r="O15" s="24">
        <v>0</v>
      </c>
      <c r="P15" s="24">
        <f>-720360</f>
        <v>-720360</v>
      </c>
      <c r="Q15" s="24">
        <f t="shared" si="1"/>
        <v>-204639.99999974994</v>
      </c>
      <c r="R15" s="24">
        <f>+Q15</f>
        <v>-204639.99999974994</v>
      </c>
      <c r="S15" s="24">
        <f>+R15+10000</f>
        <v>-194639.99999974994</v>
      </c>
      <c r="T15" s="14"/>
    </row>
    <row r="16" spans="1:20" s="1" customFormat="1" ht="15.75" x14ac:dyDescent="0.25">
      <c r="A16" s="18" t="s">
        <v>8</v>
      </c>
      <c r="B16" s="19" t="s">
        <v>20</v>
      </c>
      <c r="C16" s="18" t="s">
        <v>21</v>
      </c>
      <c r="D16" s="19" t="s">
        <v>24</v>
      </c>
      <c r="E16" s="18" t="s">
        <v>26</v>
      </c>
      <c r="F16" s="19" t="s">
        <v>25</v>
      </c>
      <c r="G16" s="18" t="s">
        <v>27</v>
      </c>
      <c r="H16" s="19" t="s">
        <v>42</v>
      </c>
      <c r="I16" s="18" t="s">
        <v>43</v>
      </c>
      <c r="J16" s="18" t="s">
        <v>19</v>
      </c>
      <c r="K16" s="18" t="s">
        <v>14</v>
      </c>
      <c r="L16" s="18" t="s">
        <v>52</v>
      </c>
      <c r="M16" s="18" t="s">
        <v>53</v>
      </c>
      <c r="N16" s="17">
        <v>-192000</v>
      </c>
      <c r="O16" s="17">
        <v>0</v>
      </c>
      <c r="P16" s="17">
        <f>-41994+36084</f>
        <v>-5910</v>
      </c>
      <c r="Q16" s="17">
        <f t="shared" si="1"/>
        <v>-186090</v>
      </c>
      <c r="R16" s="17">
        <f t="shared" ref="R16:R23" si="3">+Q16</f>
        <v>-186090</v>
      </c>
      <c r="S16" s="17">
        <f>+R16</f>
        <v>-186090</v>
      </c>
      <c r="T16" s="18"/>
    </row>
    <row r="17" spans="1:21" s="1" customFormat="1" ht="15.75" x14ac:dyDescent="0.25">
      <c r="A17" s="18" t="s">
        <v>8</v>
      </c>
      <c r="B17" s="19" t="s">
        <v>20</v>
      </c>
      <c r="C17" s="18" t="s">
        <v>21</v>
      </c>
      <c r="D17" s="19" t="s">
        <v>24</v>
      </c>
      <c r="E17" s="18" t="s">
        <v>26</v>
      </c>
      <c r="F17" s="19" t="s">
        <v>25</v>
      </c>
      <c r="G17" s="18" t="s">
        <v>27</v>
      </c>
      <c r="H17" s="19" t="s">
        <v>38</v>
      </c>
      <c r="I17" s="18" t="s">
        <v>39</v>
      </c>
      <c r="J17" s="18" t="s">
        <v>19</v>
      </c>
      <c r="K17" s="18" t="s">
        <v>14</v>
      </c>
      <c r="L17" s="18" t="s">
        <v>52</v>
      </c>
      <c r="M17" s="18" t="s">
        <v>53</v>
      </c>
      <c r="N17" s="25">
        <v>-132661</v>
      </c>
      <c r="O17" s="17">
        <v>0</v>
      </c>
      <c r="P17" s="17">
        <v>-36084</v>
      </c>
      <c r="Q17" s="17">
        <f t="shared" si="1"/>
        <v>-96577</v>
      </c>
      <c r="R17" s="17">
        <f t="shared" si="3"/>
        <v>-96577</v>
      </c>
      <c r="S17" s="17">
        <f t="shared" si="2"/>
        <v>-96577</v>
      </c>
      <c r="T17" s="18"/>
    </row>
    <row r="18" spans="1:21" s="1" customFormat="1" ht="15.75" x14ac:dyDescent="0.25">
      <c r="A18" s="18" t="s">
        <v>8</v>
      </c>
      <c r="B18" s="19" t="s">
        <v>20</v>
      </c>
      <c r="C18" s="18" t="s">
        <v>21</v>
      </c>
      <c r="D18" s="19" t="s">
        <v>24</v>
      </c>
      <c r="E18" s="18" t="s">
        <v>26</v>
      </c>
      <c r="F18" s="19" t="s">
        <v>25</v>
      </c>
      <c r="G18" s="18" t="s">
        <v>27</v>
      </c>
      <c r="H18" s="19" t="s">
        <v>42</v>
      </c>
      <c r="I18" s="18" t="s">
        <v>43</v>
      </c>
      <c r="J18" s="18" t="s">
        <v>19</v>
      </c>
      <c r="K18" s="18" t="s">
        <v>14</v>
      </c>
      <c r="L18" s="18" t="s">
        <v>34</v>
      </c>
      <c r="M18" s="18" t="s">
        <v>35</v>
      </c>
      <c r="N18" s="25">
        <v>-972689</v>
      </c>
      <c r="O18" s="17">
        <v>0</v>
      </c>
      <c r="P18" s="17">
        <v>0</v>
      </c>
      <c r="Q18" s="17">
        <f t="shared" si="1"/>
        <v>-972689</v>
      </c>
      <c r="R18" s="17">
        <f t="shared" si="3"/>
        <v>-972689</v>
      </c>
      <c r="S18" s="17">
        <f>+R18+600000</f>
        <v>-372689</v>
      </c>
      <c r="T18" s="18"/>
    </row>
    <row r="19" spans="1:21" s="1" customFormat="1" ht="15.75" x14ac:dyDescent="0.25">
      <c r="A19" s="18" t="s">
        <v>8</v>
      </c>
      <c r="B19" s="19" t="s">
        <v>32</v>
      </c>
      <c r="C19" s="18" t="s">
        <v>33</v>
      </c>
      <c r="D19" s="19" t="s">
        <v>72</v>
      </c>
      <c r="E19" s="44" t="s">
        <v>72</v>
      </c>
      <c r="F19" s="19" t="s">
        <v>72</v>
      </c>
      <c r="G19" s="44" t="s">
        <v>72</v>
      </c>
      <c r="H19" s="19" t="s">
        <v>72</v>
      </c>
      <c r="I19" s="18" t="s">
        <v>72</v>
      </c>
      <c r="J19" s="18" t="s">
        <v>11</v>
      </c>
      <c r="K19" s="18" t="s">
        <v>14</v>
      </c>
      <c r="L19" s="18" t="s">
        <v>17</v>
      </c>
      <c r="M19" s="18" t="s">
        <v>18</v>
      </c>
      <c r="N19" s="17">
        <v>-355000</v>
      </c>
      <c r="O19" s="17">
        <v>0</v>
      </c>
      <c r="P19" s="17">
        <v>-355000</v>
      </c>
      <c r="Q19" s="17">
        <f t="shared" si="1"/>
        <v>0</v>
      </c>
      <c r="R19" s="17">
        <f t="shared" si="3"/>
        <v>0</v>
      </c>
      <c r="S19" s="17">
        <v>0</v>
      </c>
      <c r="T19" s="18"/>
    </row>
    <row r="20" spans="1:21" s="1" customFormat="1" ht="15.75" x14ac:dyDescent="0.25">
      <c r="A20" s="18" t="s">
        <v>8</v>
      </c>
      <c r="B20" s="19" t="s">
        <v>32</v>
      </c>
      <c r="C20" s="18" t="s">
        <v>33</v>
      </c>
      <c r="D20" s="26" t="s">
        <v>24</v>
      </c>
      <c r="E20" s="18" t="s">
        <v>26</v>
      </c>
      <c r="F20" s="19" t="s">
        <v>25</v>
      </c>
      <c r="G20" s="18" t="s">
        <v>27</v>
      </c>
      <c r="H20" s="19" t="s">
        <v>36</v>
      </c>
      <c r="I20" s="18" t="s">
        <v>37</v>
      </c>
      <c r="J20" s="18" t="s">
        <v>19</v>
      </c>
      <c r="K20" s="18" t="s">
        <v>14</v>
      </c>
      <c r="L20" s="18" t="s">
        <v>17</v>
      </c>
      <c r="M20" s="18" t="s">
        <v>18</v>
      </c>
      <c r="N20" s="17">
        <v>-1593594.1143634485</v>
      </c>
      <c r="O20" s="17">
        <v>0</v>
      </c>
      <c r="P20" s="17">
        <f>-1047944.41398966-475085-6400</f>
        <v>-1529429.4139896599</v>
      </c>
      <c r="Q20" s="17">
        <f t="shared" si="1"/>
        <v>-64164.700373788597</v>
      </c>
      <c r="R20" s="17">
        <f t="shared" si="3"/>
        <v>-64164.700373788597</v>
      </c>
      <c r="S20" s="17">
        <v>-49226</v>
      </c>
      <c r="T20" s="18"/>
    </row>
    <row r="21" spans="1:21" s="1" customFormat="1" ht="15.75" x14ac:dyDescent="0.25">
      <c r="A21" s="18" t="s">
        <v>8</v>
      </c>
      <c r="B21" s="19" t="s">
        <v>32</v>
      </c>
      <c r="C21" s="18" t="s">
        <v>33</v>
      </c>
      <c r="D21" s="26" t="s">
        <v>24</v>
      </c>
      <c r="E21" s="18" t="s">
        <v>26</v>
      </c>
      <c r="F21" s="19" t="s">
        <v>25</v>
      </c>
      <c r="G21" s="18" t="s">
        <v>27</v>
      </c>
      <c r="H21" s="19" t="s">
        <v>42</v>
      </c>
      <c r="I21" s="18" t="s">
        <v>43</v>
      </c>
      <c r="J21" s="18" t="s">
        <v>19</v>
      </c>
      <c r="K21" s="18" t="s">
        <v>14</v>
      </c>
      <c r="L21" s="18" t="s">
        <v>17</v>
      </c>
      <c r="M21" s="18" t="s">
        <v>18</v>
      </c>
      <c r="N21" s="17">
        <v>-3511384.4122826084</v>
      </c>
      <c r="O21" s="17">
        <v>0</v>
      </c>
      <c r="P21" s="17">
        <f>-2058081.20794994-475085-6400-214681-28098</f>
        <v>-2782345.2079499401</v>
      </c>
      <c r="Q21" s="17">
        <f t="shared" si="1"/>
        <v>-729039.20433266833</v>
      </c>
      <c r="R21" s="17">
        <f t="shared" si="3"/>
        <v>-729039.20433266833</v>
      </c>
      <c r="S21" s="17">
        <v>-350000</v>
      </c>
      <c r="T21" s="18"/>
    </row>
    <row r="22" spans="1:21" s="1" customFormat="1" ht="15.75" x14ac:dyDescent="0.25">
      <c r="A22" s="18" t="s">
        <v>8</v>
      </c>
      <c r="B22" s="19" t="s">
        <v>32</v>
      </c>
      <c r="C22" s="18" t="s">
        <v>33</v>
      </c>
      <c r="D22" s="19" t="s">
        <v>24</v>
      </c>
      <c r="E22" s="18" t="s">
        <v>26</v>
      </c>
      <c r="F22" s="19" t="s">
        <v>25</v>
      </c>
      <c r="G22" s="18" t="s">
        <v>27</v>
      </c>
      <c r="H22" s="19" t="s">
        <v>44</v>
      </c>
      <c r="I22" s="18" t="s">
        <v>45</v>
      </c>
      <c r="J22" s="18" t="s">
        <v>19</v>
      </c>
      <c r="K22" s="18" t="s">
        <v>14</v>
      </c>
      <c r="L22" s="18" t="s">
        <v>17</v>
      </c>
      <c r="M22" s="18" t="s">
        <v>18</v>
      </c>
      <c r="N22" s="17">
        <v>-1165035.9636485248</v>
      </c>
      <c r="O22" s="17">
        <v>0</v>
      </c>
      <c r="P22" s="17">
        <f>-459275.934069297-475083-6352+125675</f>
        <v>-815035.93406929704</v>
      </c>
      <c r="Q22" s="17">
        <f t="shared" si="1"/>
        <v>-350000.02957922779</v>
      </c>
      <c r="R22" s="17">
        <f t="shared" si="3"/>
        <v>-350000.02957922779</v>
      </c>
      <c r="S22" s="17">
        <v>-350000</v>
      </c>
      <c r="T22" s="18"/>
    </row>
    <row r="23" spans="1:21" s="1" customFormat="1" ht="15.75" x14ac:dyDescent="0.25">
      <c r="A23" s="18" t="s">
        <v>8</v>
      </c>
      <c r="B23" s="19" t="s">
        <v>32</v>
      </c>
      <c r="C23" s="18" t="s">
        <v>33</v>
      </c>
      <c r="D23" s="19" t="s">
        <v>24</v>
      </c>
      <c r="E23" s="18" t="s">
        <v>26</v>
      </c>
      <c r="F23" s="19" t="s">
        <v>25</v>
      </c>
      <c r="G23" s="18" t="s">
        <v>27</v>
      </c>
      <c r="H23" s="19" t="s">
        <v>40</v>
      </c>
      <c r="I23" s="18" t="s">
        <v>41</v>
      </c>
      <c r="J23" s="18" t="s">
        <v>19</v>
      </c>
      <c r="K23" s="18" t="s">
        <v>14</v>
      </c>
      <c r="L23" s="18" t="s">
        <v>17</v>
      </c>
      <c r="M23" s="18" t="s">
        <v>18</v>
      </c>
      <c r="N23" s="17">
        <v>-16358.879641532942</v>
      </c>
      <c r="O23" s="17">
        <v>0</v>
      </c>
      <c r="P23" s="17">
        <v>-16358.879641532942</v>
      </c>
      <c r="Q23" s="17">
        <f t="shared" si="1"/>
        <v>0</v>
      </c>
      <c r="R23" s="17">
        <f t="shared" si="3"/>
        <v>0</v>
      </c>
      <c r="S23" s="17">
        <f t="shared" si="2"/>
        <v>0</v>
      </c>
      <c r="T23" s="18"/>
    </row>
    <row r="24" spans="1:21" s="1" customFormat="1" ht="15.75" x14ac:dyDescent="0.25">
      <c r="A24" s="18" t="s">
        <v>8</v>
      </c>
      <c r="B24" s="19" t="s">
        <v>28</v>
      </c>
      <c r="C24" s="18" t="s">
        <v>29</v>
      </c>
      <c r="D24" s="19" t="s">
        <v>24</v>
      </c>
      <c r="E24" s="18" t="s">
        <v>26</v>
      </c>
      <c r="F24" s="19" t="s">
        <v>25</v>
      </c>
      <c r="G24" s="18" t="s">
        <v>27</v>
      </c>
      <c r="H24" s="19" t="s">
        <v>46</v>
      </c>
      <c r="I24" s="18" t="s">
        <v>47</v>
      </c>
      <c r="J24" s="18" t="s">
        <v>19</v>
      </c>
      <c r="K24" s="18" t="s">
        <v>14</v>
      </c>
      <c r="L24" s="18" t="s">
        <v>48</v>
      </c>
      <c r="M24" s="18" t="s">
        <v>49</v>
      </c>
      <c r="N24" s="17">
        <v>-800000</v>
      </c>
      <c r="O24" s="17">
        <v>0</v>
      </c>
      <c r="P24" s="17">
        <v>-108</v>
      </c>
      <c r="Q24" s="17">
        <f t="shared" si="1"/>
        <v>-799892</v>
      </c>
      <c r="R24" s="17">
        <v>-800000</v>
      </c>
      <c r="S24" s="17">
        <f>+R24+109</f>
        <v>-799891</v>
      </c>
      <c r="T24" s="27"/>
    </row>
    <row r="25" spans="1:21" s="1" customFormat="1" ht="15.75" x14ac:dyDescent="0.25">
      <c r="A25" s="18" t="s">
        <v>8</v>
      </c>
      <c r="B25" s="19" t="s">
        <v>28</v>
      </c>
      <c r="C25" s="18" t="s">
        <v>29</v>
      </c>
      <c r="D25" s="19" t="s">
        <v>24</v>
      </c>
      <c r="E25" s="18" t="s">
        <v>26</v>
      </c>
      <c r="F25" s="19" t="s">
        <v>25</v>
      </c>
      <c r="G25" s="18" t="s">
        <v>27</v>
      </c>
      <c r="H25" s="19" t="s">
        <v>36</v>
      </c>
      <c r="I25" s="18" t="s">
        <v>37</v>
      </c>
      <c r="J25" s="18" t="s">
        <v>19</v>
      </c>
      <c r="K25" s="18" t="s">
        <v>14</v>
      </c>
      <c r="L25" s="18" t="s">
        <v>17</v>
      </c>
      <c r="M25" s="18" t="s">
        <v>18</v>
      </c>
      <c r="N25" s="17">
        <v>-60000</v>
      </c>
      <c r="O25" s="17">
        <v>0</v>
      </c>
      <c r="P25" s="17">
        <v>-21418</v>
      </c>
      <c r="Q25" s="17">
        <f t="shared" si="1"/>
        <v>-38582</v>
      </c>
      <c r="R25" s="17">
        <f>+Q25</f>
        <v>-38582</v>
      </c>
      <c r="S25" s="17">
        <f t="shared" si="2"/>
        <v>-38582</v>
      </c>
      <c r="T25" s="18"/>
    </row>
    <row r="26" spans="1:21" s="1" customFormat="1" ht="15.75" x14ac:dyDescent="0.25">
      <c r="A26" s="18" t="s">
        <v>8</v>
      </c>
      <c r="B26" s="19" t="s">
        <v>28</v>
      </c>
      <c r="C26" s="18" t="s">
        <v>29</v>
      </c>
      <c r="D26" s="19" t="s">
        <v>24</v>
      </c>
      <c r="E26" s="18" t="s">
        <v>26</v>
      </c>
      <c r="F26" s="19" t="s">
        <v>25</v>
      </c>
      <c r="G26" s="18" t="s">
        <v>27</v>
      </c>
      <c r="H26" s="19" t="s">
        <v>46</v>
      </c>
      <c r="I26" s="18" t="s">
        <v>47</v>
      </c>
      <c r="J26" s="18" t="s">
        <v>19</v>
      </c>
      <c r="K26" s="18" t="s">
        <v>14</v>
      </c>
      <c r="L26" s="18" t="s">
        <v>17</v>
      </c>
      <c r="M26" s="18" t="s">
        <v>18</v>
      </c>
      <c r="N26" s="17">
        <v>-44420</v>
      </c>
      <c r="O26" s="17">
        <v>0</v>
      </c>
      <c r="P26" s="17">
        <v>0</v>
      </c>
      <c r="Q26" s="17">
        <f t="shared" si="1"/>
        <v>-44420</v>
      </c>
      <c r="R26" s="17">
        <v>-44420</v>
      </c>
      <c r="S26" s="17">
        <f t="shared" si="2"/>
        <v>-44420</v>
      </c>
      <c r="T26" s="18"/>
    </row>
    <row r="27" spans="1:21" s="1" customFormat="1" ht="15.75" x14ac:dyDescent="0.25">
      <c r="A27" s="18" t="s">
        <v>8</v>
      </c>
      <c r="B27" s="19" t="s">
        <v>28</v>
      </c>
      <c r="C27" s="18" t="s">
        <v>29</v>
      </c>
      <c r="D27" s="19" t="s">
        <v>24</v>
      </c>
      <c r="E27" s="18" t="s">
        <v>26</v>
      </c>
      <c r="F27" s="19" t="s">
        <v>25</v>
      </c>
      <c r="G27" s="18" t="s">
        <v>27</v>
      </c>
      <c r="H27" s="19" t="s">
        <v>42</v>
      </c>
      <c r="I27" s="18" t="s">
        <v>43</v>
      </c>
      <c r="J27" s="18" t="s">
        <v>19</v>
      </c>
      <c r="K27" s="18" t="s">
        <v>14</v>
      </c>
      <c r="L27" s="18" t="s">
        <v>17</v>
      </c>
      <c r="M27" s="18" t="s">
        <v>18</v>
      </c>
      <c r="N27" s="17">
        <v>-20000</v>
      </c>
      <c r="O27" s="17">
        <v>0</v>
      </c>
      <c r="P27" s="17">
        <v>0</v>
      </c>
      <c r="Q27" s="17">
        <f t="shared" si="1"/>
        <v>-20000</v>
      </c>
      <c r="R27" s="17">
        <v>-20000</v>
      </c>
      <c r="S27" s="17">
        <f t="shared" si="2"/>
        <v>-20000</v>
      </c>
      <c r="T27" s="18"/>
    </row>
    <row r="28" spans="1:21" s="1" customFormat="1" ht="15.75" x14ac:dyDescent="0.25">
      <c r="A28" s="18" t="s">
        <v>8</v>
      </c>
      <c r="B28" s="19" t="s">
        <v>28</v>
      </c>
      <c r="C28" s="18" t="s">
        <v>29</v>
      </c>
      <c r="D28" s="19" t="s">
        <v>24</v>
      </c>
      <c r="E28" s="18" t="s">
        <v>26</v>
      </c>
      <c r="F28" s="19" t="s">
        <v>25</v>
      </c>
      <c r="G28" s="44" t="s">
        <v>27</v>
      </c>
      <c r="H28" s="19" t="s">
        <v>46</v>
      </c>
      <c r="I28" s="18" t="s">
        <v>47</v>
      </c>
      <c r="J28" s="18" t="s">
        <v>19</v>
      </c>
      <c r="K28" s="18" t="s">
        <v>14</v>
      </c>
      <c r="L28" s="18" t="s">
        <v>52</v>
      </c>
      <c r="M28" s="18" t="s">
        <v>53</v>
      </c>
      <c r="N28" s="17">
        <v>-200000</v>
      </c>
      <c r="O28" s="17">
        <v>0</v>
      </c>
      <c r="P28" s="17">
        <v>0</v>
      </c>
      <c r="Q28" s="17">
        <f t="shared" si="1"/>
        <v>-200000</v>
      </c>
      <c r="R28" s="17">
        <v>-200000</v>
      </c>
      <c r="S28" s="17">
        <v>0</v>
      </c>
      <c r="T28" s="17"/>
      <c r="U28" s="9"/>
    </row>
    <row r="29" spans="1:21" s="1" customFormat="1" ht="15.75" x14ac:dyDescent="0.25">
      <c r="A29" s="18" t="s">
        <v>8</v>
      </c>
      <c r="B29" s="19" t="s">
        <v>15</v>
      </c>
      <c r="C29" s="18" t="s">
        <v>16</v>
      </c>
      <c r="D29" s="19" t="s">
        <v>72</v>
      </c>
      <c r="E29" s="44" t="s">
        <v>72</v>
      </c>
      <c r="F29" s="19" t="s">
        <v>72</v>
      </c>
      <c r="G29" s="44" t="s">
        <v>72</v>
      </c>
      <c r="H29" s="19" t="s">
        <v>72</v>
      </c>
      <c r="I29" s="44" t="s">
        <v>72</v>
      </c>
      <c r="J29" s="18" t="s">
        <v>11</v>
      </c>
      <c r="K29" s="18" t="s">
        <v>14</v>
      </c>
      <c r="L29" s="18" t="s">
        <v>17</v>
      </c>
      <c r="M29" s="18" t="s">
        <v>18</v>
      </c>
      <c r="N29" s="17">
        <v>-30874.99999</v>
      </c>
      <c r="O29" s="17">
        <v>0</v>
      </c>
      <c r="P29" s="17">
        <v>-30875</v>
      </c>
      <c r="Q29" s="17">
        <f t="shared" ref="Q29:Q30" si="4">+N29-P29</f>
        <v>9.9999997473787516E-6</v>
      </c>
      <c r="R29" s="17">
        <v>0</v>
      </c>
      <c r="S29" s="17">
        <v>0</v>
      </c>
      <c r="T29" s="18"/>
    </row>
    <row r="30" spans="1:21" s="1" customFormat="1" ht="15.75" x14ac:dyDescent="0.25">
      <c r="A30" s="18" t="s">
        <v>8</v>
      </c>
      <c r="B30" s="19" t="s">
        <v>15</v>
      </c>
      <c r="C30" s="18" t="s">
        <v>16</v>
      </c>
      <c r="D30" s="19" t="s">
        <v>9</v>
      </c>
      <c r="E30" s="18" t="s">
        <v>12</v>
      </c>
      <c r="F30" s="19" t="s">
        <v>10</v>
      </c>
      <c r="G30" s="44" t="s">
        <v>13</v>
      </c>
      <c r="H30" s="19" t="s">
        <v>22</v>
      </c>
      <c r="I30" s="44" t="s">
        <v>23</v>
      </c>
      <c r="J30" s="18" t="s">
        <v>19</v>
      </c>
      <c r="K30" s="18" t="s">
        <v>14</v>
      </c>
      <c r="L30" s="18" t="s">
        <v>17</v>
      </c>
      <c r="M30" s="18" t="s">
        <v>18</v>
      </c>
      <c r="N30" s="17">
        <v>-65743.439989999999</v>
      </c>
      <c r="O30" s="17">
        <v>0</v>
      </c>
      <c r="P30" s="17">
        <v>-65743.44</v>
      </c>
      <c r="Q30" s="17">
        <f t="shared" si="4"/>
        <v>1.0000003385357559E-5</v>
      </c>
      <c r="R30" s="17">
        <v>0</v>
      </c>
      <c r="S30" s="17">
        <v>0</v>
      </c>
      <c r="T30" s="18"/>
    </row>
    <row r="31" spans="1:21" s="1" customFormat="1" ht="15.75" x14ac:dyDescent="0.25">
      <c r="A31" s="18" t="s">
        <v>8</v>
      </c>
      <c r="B31" s="19" t="s">
        <v>30</v>
      </c>
      <c r="C31" s="18" t="s">
        <v>31</v>
      </c>
      <c r="D31" s="19" t="s">
        <v>24</v>
      </c>
      <c r="E31" s="18" t="s">
        <v>26</v>
      </c>
      <c r="F31" s="19" t="s">
        <v>25</v>
      </c>
      <c r="G31" s="44" t="s">
        <v>27</v>
      </c>
      <c r="H31" s="19" t="s">
        <v>42</v>
      </c>
      <c r="I31" s="44" t="s">
        <v>43</v>
      </c>
      <c r="J31" s="18" t="s">
        <v>19</v>
      </c>
      <c r="K31" s="18" t="s">
        <v>14</v>
      </c>
      <c r="L31" s="18" t="s">
        <v>50</v>
      </c>
      <c r="M31" s="18" t="s">
        <v>51</v>
      </c>
      <c r="N31" s="17">
        <v>-980748</v>
      </c>
      <c r="O31" s="17">
        <v>0</v>
      </c>
      <c r="P31" s="17">
        <v>-361357</v>
      </c>
      <c r="Q31" s="17">
        <f>+N31-P31</f>
        <v>-619391</v>
      </c>
      <c r="R31" s="17">
        <f t="shared" ref="R31:S33" si="5">+Q31</f>
        <v>-619391</v>
      </c>
      <c r="S31" s="17">
        <f t="shared" si="5"/>
        <v>-619391</v>
      </c>
      <c r="T31" s="18"/>
    </row>
    <row r="32" spans="1:21" s="1" customFormat="1" ht="15.75" x14ac:dyDescent="0.25">
      <c r="A32" s="18" t="s">
        <v>8</v>
      </c>
      <c r="B32" s="19" t="s">
        <v>30</v>
      </c>
      <c r="C32" s="18" t="s">
        <v>31</v>
      </c>
      <c r="D32" s="19" t="s">
        <v>24</v>
      </c>
      <c r="E32" s="18" t="s">
        <v>26</v>
      </c>
      <c r="F32" s="19" t="s">
        <v>25</v>
      </c>
      <c r="G32" s="44" t="s">
        <v>27</v>
      </c>
      <c r="H32" s="19" t="s">
        <v>42</v>
      </c>
      <c r="I32" s="44" t="s">
        <v>43</v>
      </c>
      <c r="J32" s="18" t="s">
        <v>19</v>
      </c>
      <c r="K32" s="18" t="s">
        <v>14</v>
      </c>
      <c r="L32" s="18" t="s">
        <v>17</v>
      </c>
      <c r="M32" s="18" t="s">
        <v>18</v>
      </c>
      <c r="N32" s="17">
        <v>-504690.99999999971</v>
      </c>
      <c r="O32" s="17">
        <v>0</v>
      </c>
      <c r="P32" s="17">
        <v>-504691</v>
      </c>
      <c r="Q32" s="17">
        <f>+N32-P32</f>
        <v>0</v>
      </c>
      <c r="R32" s="17">
        <f t="shared" si="5"/>
        <v>0</v>
      </c>
      <c r="S32" s="17">
        <f t="shared" si="5"/>
        <v>0</v>
      </c>
      <c r="T32" s="18"/>
    </row>
    <row r="33" spans="1:20" s="1" customFormat="1" ht="15.75" x14ac:dyDescent="0.25">
      <c r="A33" s="18" t="s">
        <v>8</v>
      </c>
      <c r="B33" s="19" t="s">
        <v>30</v>
      </c>
      <c r="C33" s="18" t="s">
        <v>31</v>
      </c>
      <c r="D33" s="19" t="s">
        <v>24</v>
      </c>
      <c r="E33" s="18" t="s">
        <v>26</v>
      </c>
      <c r="F33" s="19" t="s">
        <v>25</v>
      </c>
      <c r="G33" s="44" t="s">
        <v>27</v>
      </c>
      <c r="H33" s="19" t="s">
        <v>42</v>
      </c>
      <c r="I33" s="44" t="s">
        <v>43</v>
      </c>
      <c r="J33" s="18" t="s">
        <v>19</v>
      </c>
      <c r="K33" s="18" t="s">
        <v>14</v>
      </c>
      <c r="L33" s="28" t="s">
        <v>73</v>
      </c>
      <c r="M33" s="28" t="s">
        <v>74</v>
      </c>
      <c r="N33" s="17">
        <v>-364120</v>
      </c>
      <c r="O33" s="17">
        <v>0</v>
      </c>
      <c r="P33" s="17">
        <v>-28057</v>
      </c>
      <c r="Q33" s="17">
        <f>+N33-P33</f>
        <v>-336063</v>
      </c>
      <c r="R33" s="17">
        <f t="shared" si="5"/>
        <v>-336063</v>
      </c>
      <c r="S33" s="17">
        <f t="shared" si="5"/>
        <v>-336063</v>
      </c>
      <c r="T33" s="18"/>
    </row>
    <row r="34" spans="1:20" s="1" customFormat="1" ht="15.75" x14ac:dyDescent="0.25">
      <c r="A34" s="18" t="s">
        <v>8</v>
      </c>
      <c r="B34" s="19" t="s">
        <v>30</v>
      </c>
      <c r="C34" s="18" t="s">
        <v>31</v>
      </c>
      <c r="D34" s="19" t="s">
        <v>72</v>
      </c>
      <c r="E34" s="44" t="s">
        <v>72</v>
      </c>
      <c r="F34" s="19" t="s">
        <v>72</v>
      </c>
      <c r="G34" s="44" t="s">
        <v>72</v>
      </c>
      <c r="H34" s="19" t="s">
        <v>72</v>
      </c>
      <c r="I34" s="44" t="s">
        <v>72</v>
      </c>
      <c r="J34" s="18" t="s">
        <v>11</v>
      </c>
      <c r="K34" s="18" t="s">
        <v>14</v>
      </c>
      <c r="L34" s="18" t="s">
        <v>34</v>
      </c>
      <c r="M34" s="18" t="s">
        <v>35</v>
      </c>
      <c r="N34" s="17">
        <v>-500000</v>
      </c>
      <c r="O34" s="17">
        <v>0</v>
      </c>
      <c r="P34" s="17">
        <v>0</v>
      </c>
      <c r="Q34" s="17">
        <f>+N34-P34</f>
        <v>-500000</v>
      </c>
      <c r="R34" s="17">
        <v>-500000</v>
      </c>
      <c r="S34" s="17">
        <f>+R34</f>
        <v>-500000</v>
      </c>
      <c r="T34" s="18"/>
    </row>
    <row r="35" spans="1:20" s="1" customFormat="1" ht="15.75" x14ac:dyDescent="0.25">
      <c r="A35" s="18" t="s">
        <v>8</v>
      </c>
      <c r="B35" s="19" t="s">
        <v>30</v>
      </c>
      <c r="C35" s="18" t="s">
        <v>31</v>
      </c>
      <c r="D35" s="19" t="s">
        <v>24</v>
      </c>
      <c r="E35" s="18" t="s">
        <v>26</v>
      </c>
      <c r="F35" s="19" t="s">
        <v>25</v>
      </c>
      <c r="G35" s="18" t="s">
        <v>27</v>
      </c>
      <c r="H35" s="19" t="s">
        <v>42</v>
      </c>
      <c r="I35" s="18" t="s">
        <v>43</v>
      </c>
      <c r="J35" s="18" t="s">
        <v>19</v>
      </c>
      <c r="K35" s="18" t="s">
        <v>14</v>
      </c>
      <c r="L35" s="18" t="s">
        <v>34</v>
      </c>
      <c r="M35" s="18" t="s">
        <v>35</v>
      </c>
      <c r="N35" s="17">
        <v>-2150000.0000000005</v>
      </c>
      <c r="O35" s="17">
        <v>0</v>
      </c>
      <c r="P35" s="17">
        <v>0</v>
      </c>
      <c r="Q35" s="17">
        <f>+N35-P35</f>
        <v>-2150000.0000000005</v>
      </c>
      <c r="R35" s="17">
        <v>-2150000.0000000005</v>
      </c>
      <c r="S35" s="17">
        <f>+R35</f>
        <v>-2150000.0000000005</v>
      </c>
      <c r="T35" s="18"/>
    </row>
    <row r="36" spans="1:20" s="1" customFormat="1" ht="15.75" x14ac:dyDescent="0.25">
      <c r="B36" s="5"/>
      <c r="D36" s="5"/>
      <c r="F36" s="5"/>
      <c r="H36" s="5"/>
    </row>
    <row r="37" spans="1:20" s="1" customFormat="1" ht="15.75" x14ac:dyDescent="0.25">
      <c r="A37" s="10" t="s">
        <v>101</v>
      </c>
      <c r="B37" s="5"/>
      <c r="D37" s="5"/>
      <c r="F37" s="5"/>
      <c r="H37" s="5"/>
    </row>
    <row r="38" spans="1:20" s="1" customFormat="1" ht="15.75" x14ac:dyDescent="0.25">
      <c r="B38" s="5"/>
      <c r="D38" s="5"/>
      <c r="F38" s="5"/>
      <c r="H38" s="5"/>
    </row>
  </sheetData>
  <autoFilter ref="A7:U35" xr:uid="{80C30872-61CB-42C8-89F5-2F665FACFC05}"/>
  <sortState xmlns:xlrd2="http://schemas.microsoft.com/office/spreadsheetml/2017/richdata2" ref="A31:U35">
    <sortCondition ref="L31:L35"/>
  </sortState>
  <mergeCells count="1">
    <mergeCell ref="N6:R6"/>
  </mergeCells>
  <phoneticPr fontId="9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Asutuste_lõikes_erak_ylek_2023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Helena Siemann</cp:lastModifiedBy>
  <dcterms:created xsi:type="dcterms:W3CDTF">2024-01-12T13:03:27Z</dcterms:created>
  <dcterms:modified xsi:type="dcterms:W3CDTF">2024-01-22T13:47:49Z</dcterms:modified>
</cp:coreProperties>
</file>